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https://d.docs.live.net/359961cc9ffdff57/03_Projects/10_仕事/01_ブログネタ/02_仕掛中/"/>
    </mc:Choice>
  </mc:AlternateContent>
  <bookViews>
    <workbookView xWindow="0" yWindow="0" windowWidth="20490" windowHeight="7530"/>
  </bookViews>
  <sheets>
    <sheet name="トレクル計算機" sheetId="1" r:id="rId1"/>
    <sheet name="計算用"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 l="1"/>
  <c r="H11" i="1"/>
  <c r="P12" i="1" l="1"/>
  <c r="P11" i="1"/>
  <c r="P10" i="1"/>
  <c r="P9" i="1"/>
  <c r="P8" i="1"/>
  <c r="Q9" i="1" s="1"/>
  <c r="Q10" i="1" s="1"/>
  <c r="Q11" i="1" s="1"/>
  <c r="Q12" i="1" s="1"/>
  <c r="P7" i="1"/>
  <c r="L4" i="1"/>
  <c r="H12" i="1"/>
  <c r="D4" i="1" s="1"/>
  <c r="D9" i="1" s="1"/>
  <c r="D10" i="1" s="1"/>
</calcChain>
</file>

<file path=xl/sharedStrings.xml><?xml version="1.0" encoding="utf-8"?>
<sst xmlns="http://schemas.openxmlformats.org/spreadsheetml/2006/main" count="64" uniqueCount="44">
  <si>
    <t>キャラの攻撃力</t>
  </si>
  <si>
    <t>船長効果</t>
  </si>
  <si>
    <t>船長効果</t>
    <rPh sb="0" eb="2">
      <t>センチョウ</t>
    </rPh>
    <rPh sb="2" eb="4">
      <t>コウカ</t>
    </rPh>
    <phoneticPr fontId="3"/>
  </si>
  <si>
    <t>フレンド船長効果</t>
  </si>
  <si>
    <t>フレンド船長効果</t>
    <rPh sb="4" eb="6">
      <t>センチョウ</t>
    </rPh>
    <rPh sb="6" eb="8">
      <t>コウカ</t>
    </rPh>
    <phoneticPr fontId="3"/>
  </si>
  <si>
    <t>船効果</t>
  </si>
  <si>
    <t>属性ボーナス</t>
  </si>
  <si>
    <t>スロットボーナス</t>
  </si>
  <si>
    <t>チェインボーナス</t>
  </si>
  <si>
    <t>合計攻撃力</t>
  </si>
  <si>
    <t>合計攻撃力</t>
    <rPh sb="0" eb="2">
      <t>ゴウケイ</t>
    </rPh>
    <rPh sb="2" eb="5">
      <t>コウゲキリョク</t>
    </rPh>
    <phoneticPr fontId="3"/>
  </si>
  <si>
    <t>合計倍率</t>
  </si>
  <si>
    <t>合計倍率</t>
    <rPh sb="0" eb="2">
      <t>ゴウケイ</t>
    </rPh>
    <rPh sb="2" eb="4">
      <t>バイリツ</t>
    </rPh>
    <phoneticPr fontId="3"/>
  </si>
  <si>
    <t>キャラ攻撃力計算機</t>
    <rPh sb="3" eb="6">
      <t>コウゲキリョク</t>
    </rPh>
    <rPh sb="6" eb="9">
      <t>ケイサンキ</t>
    </rPh>
    <phoneticPr fontId="3"/>
  </si>
  <si>
    <t>属性ボーナス計算機</t>
    <rPh sb="0" eb="2">
      <t>ゾクセイ</t>
    </rPh>
    <rPh sb="6" eb="9">
      <t>ケイサンキ</t>
    </rPh>
    <phoneticPr fontId="3"/>
  </si>
  <si>
    <t>該当キャラ属性</t>
    <rPh sb="0" eb="2">
      <t>ガイトウ</t>
    </rPh>
    <rPh sb="5" eb="7">
      <t>ゾクセイ</t>
    </rPh>
    <phoneticPr fontId="3"/>
  </si>
  <si>
    <t>攻撃対象属性</t>
    <rPh sb="0" eb="2">
      <t>コウゲキ</t>
    </rPh>
    <rPh sb="2" eb="4">
      <t>タイショウ</t>
    </rPh>
    <rPh sb="4" eb="6">
      <t>ゾクセイ</t>
    </rPh>
    <phoneticPr fontId="3"/>
  </si>
  <si>
    <t>No.</t>
    <phoneticPr fontId="3"/>
  </si>
  <si>
    <t>攻撃力/倍率</t>
    <rPh sb="0" eb="3">
      <t>コウゲキリョク</t>
    </rPh>
    <rPh sb="4" eb="6">
      <t>バイリツ</t>
    </rPh>
    <phoneticPr fontId="3"/>
  </si>
  <si>
    <t>項目</t>
    <rPh sb="0" eb="2">
      <t>コウモク</t>
    </rPh>
    <phoneticPr fontId="3"/>
  </si>
  <si>
    <t>倍率</t>
    <rPh sb="0" eb="2">
      <t>バイリツ</t>
    </rPh>
    <phoneticPr fontId="3"/>
  </si>
  <si>
    <t>力</t>
    <rPh sb="0" eb="1">
      <t>チカラ</t>
    </rPh>
    <phoneticPr fontId="3"/>
  </si>
  <si>
    <t>技</t>
  </si>
  <si>
    <t>技</t>
    <rPh sb="0" eb="1">
      <t>ワザ</t>
    </rPh>
    <phoneticPr fontId="3"/>
  </si>
  <si>
    <t>速</t>
    <rPh sb="0" eb="1">
      <t>ソク</t>
    </rPh>
    <phoneticPr fontId="3"/>
  </si>
  <si>
    <t>心</t>
    <rPh sb="0" eb="1">
      <t>ココロ</t>
    </rPh>
    <phoneticPr fontId="3"/>
  </si>
  <si>
    <t>知</t>
    <rPh sb="0" eb="1">
      <t>チ</t>
    </rPh>
    <phoneticPr fontId="3"/>
  </si>
  <si>
    <t>チェインボーナス計算機</t>
    <rPh sb="8" eb="11">
      <t>ケイサンキ</t>
    </rPh>
    <phoneticPr fontId="3"/>
  </si>
  <si>
    <t>タイミング</t>
    <phoneticPr fontId="3"/>
  </si>
  <si>
    <t>Perfect</t>
  </si>
  <si>
    <t>Great</t>
  </si>
  <si>
    <t>Good</t>
  </si>
  <si>
    <t>チェイン倍率増加量</t>
    <rPh sb="4" eb="6">
      <t>バイリツ</t>
    </rPh>
    <rPh sb="6" eb="8">
      <t>ゾウカ</t>
    </rPh>
    <rPh sb="8" eb="9">
      <t>リョウ</t>
    </rPh>
    <phoneticPr fontId="3"/>
  </si>
  <si>
    <t>倍率リセット</t>
    <rPh sb="0" eb="2">
      <t>バイリツ</t>
    </rPh>
    <phoneticPr fontId="3"/>
  </si>
  <si>
    <t>攻撃順</t>
    <rPh sb="0" eb="2">
      <t>コウゲキ</t>
    </rPh>
    <rPh sb="2" eb="3">
      <t>ジュン</t>
    </rPh>
    <phoneticPr fontId="3"/>
  </si>
  <si>
    <t>倍率増加量</t>
    <rPh sb="0" eb="2">
      <t>バイリツ</t>
    </rPh>
    <rPh sb="2" eb="4">
      <t>ゾウカ</t>
    </rPh>
    <rPh sb="4" eb="5">
      <t>リョウ</t>
    </rPh>
    <phoneticPr fontId="3"/>
  </si>
  <si>
    <t>数値</t>
    <rPh sb="0" eb="2">
      <t>スウチ</t>
    </rPh>
    <phoneticPr fontId="3"/>
  </si>
  <si>
    <t>コンボ回数</t>
    <rPh sb="3" eb="5">
      <t>カイスウ</t>
    </rPh>
    <phoneticPr fontId="3"/>
  </si>
  <si>
    <t>敵の防御力</t>
    <rPh sb="0" eb="1">
      <t>テキ</t>
    </rPh>
    <rPh sb="2" eb="5">
      <t>ボウギョリョク</t>
    </rPh>
    <phoneticPr fontId="3"/>
  </si>
  <si>
    <t>攻撃回数</t>
    <rPh sb="0" eb="2">
      <t>コウゲキ</t>
    </rPh>
    <rPh sb="2" eb="4">
      <t>カイスウ</t>
    </rPh>
    <phoneticPr fontId="3"/>
  </si>
  <si>
    <t>タイミングボーナス</t>
    <phoneticPr fontId="3"/>
  </si>
  <si>
    <t>ダメージ</t>
    <phoneticPr fontId="3"/>
  </si>
  <si>
    <t>通常攻撃ダメージ計算機</t>
    <rPh sb="0" eb="2">
      <t>ツウジョウ</t>
    </rPh>
    <rPh sb="2" eb="4">
      <t>コウゲキ</t>
    </rPh>
    <rPh sb="8" eb="11">
      <t>ケイサンキ</t>
    </rPh>
    <phoneticPr fontId="3"/>
  </si>
  <si>
    <t>MISS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</si>
</sst>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0"/>
      <color theme="1"/>
      <name val="ＭＳ Ｐゴシック"/>
      <family val="2"/>
      <charset val="128"/>
    </font>
    <font>
      <sz val="10"/>
      <color theme="1"/>
      <name val="ＭＳ Ｐゴシック"/>
      <family val="2"/>
      <charset val="128"/>
    </font>
    <font>
      <sz val="10"/>
      <color theme="1"/>
      <name val="メイリオ"/>
      <family val="3"/>
      <charset val="128"/>
    </font>
    <font>
      <sz val="6"/>
      <name val="ＭＳ Ｐゴシック"/>
      <family val="2"/>
      <charset val="128"/>
    </font>
    <font>
      <sz val="10"/>
      <name val="メイリオ"/>
      <family val="3"/>
      <charset val="128"/>
    </font>
    <font>
      <sz val="10"/>
      <color rgb="FF0070C0"/>
      <name val="メイリオ"/>
      <family val="3"/>
      <charset val="128"/>
    </font>
    <font>
      <b/>
      <sz val="12"/>
      <color theme="1"/>
      <name val="メイリオ"/>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CC66FF"/>
        <bgColor indexed="64"/>
      </patternFill>
    </fill>
  </fills>
  <borders count="32">
    <border>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right style="thin">
        <color theme="0" tint="-0.499984740745262"/>
      </right>
      <top style="medium">
        <color theme="0" tint="-0.499984740745262"/>
      </top>
      <bottom/>
      <diagonal/>
    </border>
    <border>
      <left style="medium">
        <color theme="0" tint="-0.499984740745262"/>
      </left>
      <right/>
      <top/>
      <bottom style="thin">
        <color theme="0" tint="-0.499984740745262"/>
      </bottom>
      <diagonal/>
    </border>
    <border diagonalDown="1">
      <left style="medium">
        <color theme="0" tint="-0.499984740745262"/>
      </left>
      <right/>
      <top style="medium">
        <color theme="0" tint="-0.499984740745262"/>
      </top>
      <bottom/>
      <diagonal style="thin">
        <color theme="0" tint="-0.499984740745262"/>
      </diagonal>
    </border>
    <border diagonalDown="1">
      <left/>
      <right style="thin">
        <color theme="0" tint="-0.499984740745262"/>
      </right>
      <top/>
      <bottom style="thin">
        <color theme="0" tint="-0.499984740745262"/>
      </bottom>
      <diagonal style="thin">
        <color theme="0" tint="-0.499984740745262"/>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2" fillId="0" borderId="3" xfId="0" applyFont="1" applyBorder="1">
      <alignment vertical="center"/>
    </xf>
    <xf numFmtId="2" fontId="2" fillId="0" borderId="4" xfId="0" applyNumberFormat="1" applyFont="1" applyBorder="1">
      <alignment vertical="center"/>
    </xf>
    <xf numFmtId="0" fontId="2" fillId="0" borderId="5" xfId="0" applyFont="1" applyBorder="1">
      <alignment vertical="center"/>
    </xf>
    <xf numFmtId="38" fontId="2" fillId="0" borderId="6" xfId="1" applyFont="1" applyBorder="1">
      <alignment vertical="center"/>
    </xf>
    <xf numFmtId="38" fontId="4" fillId="0" borderId="2" xfId="1" applyFont="1" applyBorder="1">
      <alignment vertical="center"/>
    </xf>
    <xf numFmtId="0" fontId="6" fillId="0" borderId="0" xfId="0" applyFont="1">
      <alignment vertical="center"/>
    </xf>
    <xf numFmtId="0" fontId="2" fillId="2" borderId="7" xfId="0" applyFont="1" applyFill="1" applyBorder="1">
      <alignment vertical="center"/>
    </xf>
    <xf numFmtId="0" fontId="2" fillId="3" borderId="8" xfId="0" applyFont="1" applyFill="1" applyBorder="1">
      <alignment vertical="center"/>
    </xf>
    <xf numFmtId="0" fontId="2" fillId="2" borderId="9" xfId="0" applyFont="1" applyFill="1" applyBorder="1">
      <alignment vertical="center"/>
    </xf>
    <xf numFmtId="0" fontId="2" fillId="2"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38" fontId="4" fillId="4" borderId="2" xfId="1"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2" fontId="2" fillId="0" borderId="14" xfId="0" applyNumberFormat="1" applyFont="1" applyBorder="1">
      <alignment vertical="center"/>
    </xf>
    <xf numFmtId="2" fontId="2" fillId="0" borderId="12" xfId="0" applyNumberFormat="1" applyFont="1" applyBorder="1">
      <alignment vertical="center"/>
    </xf>
    <xf numFmtId="2" fontId="2" fillId="0" borderId="6" xfId="0" applyNumberFormat="1" applyFont="1" applyBorder="1">
      <alignment vertical="center"/>
    </xf>
    <xf numFmtId="2" fontId="2" fillId="0" borderId="18" xfId="0" applyNumberFormat="1" applyFont="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8" fontId="4" fillId="4" borderId="15" xfId="1" applyFont="1" applyFill="1" applyBorder="1" applyAlignment="1">
      <alignment horizontal="center" vertical="center"/>
    </xf>
    <xf numFmtId="0" fontId="2" fillId="0" borderId="10" xfId="0" applyFont="1" applyBorder="1" applyAlignment="1">
      <alignment horizontal="center" vertical="center"/>
    </xf>
    <xf numFmtId="2" fontId="2" fillId="0" borderId="23" xfId="0" applyNumberFormat="1" applyFont="1" applyBorder="1">
      <alignment vertical="center"/>
    </xf>
    <xf numFmtId="2" fontId="2" fillId="0" borderId="11" xfId="0" applyNumberFormat="1" applyFont="1" applyBorder="1">
      <alignment vertical="center"/>
    </xf>
    <xf numFmtId="0" fontId="4" fillId="4" borderId="24" xfId="0" applyFont="1" applyFill="1" applyBorder="1" applyAlignment="1">
      <alignment horizontal="center" vertical="center"/>
    </xf>
    <xf numFmtId="38" fontId="4" fillId="4" borderId="24" xfId="1" applyFont="1" applyFill="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lignment vertical="center"/>
    </xf>
    <xf numFmtId="0" fontId="2" fillId="9" borderId="5" xfId="0" applyFont="1" applyFill="1" applyBorder="1" applyAlignment="1">
      <alignment horizontal="center" vertical="center"/>
    </xf>
    <xf numFmtId="0" fontId="2" fillId="9" borderId="9" xfId="0" applyFont="1" applyFill="1" applyBorder="1">
      <alignment vertical="center"/>
    </xf>
    <xf numFmtId="0" fontId="2" fillId="3" borderId="25" xfId="0" applyFont="1" applyFill="1" applyBorder="1" applyAlignment="1">
      <alignment horizontal="center" vertical="center"/>
    </xf>
    <xf numFmtId="0" fontId="2" fillId="3" borderId="26" xfId="0" applyFont="1" applyFill="1" applyBorder="1">
      <alignment vertical="center"/>
    </xf>
    <xf numFmtId="38" fontId="4" fillId="0" borderId="6" xfId="1" applyFont="1" applyBorder="1">
      <alignment vertical="center"/>
    </xf>
    <xf numFmtId="38" fontId="4" fillId="0" borderId="27" xfId="1" applyFont="1" applyBorder="1">
      <alignment vertical="center"/>
    </xf>
    <xf numFmtId="0" fontId="2" fillId="5"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7" borderId="14" xfId="0" applyFont="1" applyFill="1" applyBorder="1" applyAlignment="1">
      <alignment horizontal="center" vertical="center"/>
    </xf>
    <xf numFmtId="0" fontId="2" fillId="8" borderId="14" xfId="0" applyFont="1" applyFill="1" applyBorder="1" applyAlignment="1">
      <alignment horizontal="center" vertical="center"/>
    </xf>
    <xf numFmtId="0" fontId="2" fillId="10" borderId="4" xfId="0" applyFont="1" applyFill="1" applyBorder="1" applyAlignment="1">
      <alignment horizontal="center" vertical="center"/>
    </xf>
    <xf numFmtId="176" fontId="2" fillId="0" borderId="14" xfId="0" applyNumberFormat="1" applyFont="1" applyBorder="1">
      <alignment vertical="center"/>
    </xf>
    <xf numFmtId="176" fontId="2" fillId="0" borderId="4" xfId="0" applyNumberFormat="1" applyFont="1" applyBorder="1">
      <alignment vertical="center"/>
    </xf>
    <xf numFmtId="0" fontId="2" fillId="10" borderId="12" xfId="0" applyFont="1" applyFill="1" applyBorder="1" applyAlignment="1">
      <alignment horizontal="center" vertical="center"/>
    </xf>
    <xf numFmtId="176" fontId="2" fillId="0" borderId="12" xfId="0" applyNumberFormat="1" applyFont="1" applyBorder="1">
      <alignment vertical="center"/>
    </xf>
    <xf numFmtId="176" fontId="2" fillId="0" borderId="6" xfId="0" applyNumberFormat="1" applyFont="1" applyBorder="1">
      <alignment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4" borderId="30" xfId="0" applyFont="1" applyFill="1" applyBorder="1" applyAlignment="1">
      <alignment vertical="center"/>
    </xf>
    <xf numFmtId="0" fontId="2" fillId="4" borderId="31" xfId="0" applyFont="1" applyFill="1" applyBorder="1" applyAlignment="1">
      <alignment vertical="center"/>
    </xf>
    <xf numFmtId="0" fontId="2" fillId="4" borderId="13" xfId="0" applyFont="1" applyFill="1" applyBorder="1" applyAlignment="1">
      <alignment horizontal="center" vertical="center"/>
    </xf>
    <xf numFmtId="0" fontId="2" fillId="4" borderId="2" xfId="0" applyFont="1" applyFill="1" applyBorder="1" applyAlignment="1">
      <alignment horizontal="center" vertical="center"/>
    </xf>
    <xf numFmtId="9" fontId="2" fillId="0" borderId="14" xfId="2" applyFont="1" applyBorder="1">
      <alignment vertical="center"/>
    </xf>
    <xf numFmtId="0" fontId="2" fillId="0" borderId="4" xfId="0" applyFont="1" applyBorder="1">
      <alignment vertical="center"/>
    </xf>
    <xf numFmtId="9" fontId="2" fillId="0" borderId="12" xfId="2" applyFont="1" applyBorder="1">
      <alignment vertical="center"/>
    </xf>
    <xf numFmtId="0" fontId="2" fillId="0" borderId="6" xfId="0" applyFont="1" applyBorder="1">
      <alignment vertical="center"/>
    </xf>
    <xf numFmtId="0" fontId="5" fillId="0" borderId="4" xfId="0" applyNumberFormat="1" applyFont="1" applyBorder="1" applyProtection="1">
      <alignment vertical="center"/>
      <protection locked="0"/>
    </xf>
    <xf numFmtId="38" fontId="5" fillId="0" borderId="4" xfId="1" applyFont="1" applyBorder="1" applyProtection="1">
      <alignment vertical="center"/>
      <protection locked="0"/>
    </xf>
    <xf numFmtId="2" fontId="5" fillId="0" borderId="4" xfId="0" applyNumberFormat="1" applyFont="1" applyBorder="1" applyProtection="1">
      <alignment vertical="center"/>
      <protection locked="0"/>
    </xf>
    <xf numFmtId="38" fontId="5" fillId="0" borderId="2" xfId="1" applyFont="1" applyBorder="1" applyProtection="1">
      <alignment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2" fontId="5" fillId="0" borderId="21" xfId="0" applyNumberFormat="1" applyFont="1" applyBorder="1" applyProtection="1">
      <alignment vertical="center"/>
      <protection locked="0"/>
    </xf>
    <xf numFmtId="2" fontId="5" fillId="0" borderId="22" xfId="0" applyNumberFormat="1" applyFont="1" applyBorder="1" applyProtection="1">
      <alignment vertical="center"/>
      <protection locked="0"/>
    </xf>
    <xf numFmtId="0" fontId="5" fillId="0" borderId="23" xfId="0" applyFont="1" applyBorder="1" applyProtection="1">
      <alignment vertical="center"/>
      <protection locked="0"/>
    </xf>
    <xf numFmtId="0" fontId="5" fillId="0" borderId="14" xfId="0" applyFont="1" applyBorder="1" applyProtection="1">
      <alignment vertical="center"/>
      <protection locked="0"/>
    </xf>
    <xf numFmtId="0" fontId="5" fillId="0" borderId="12" xfId="0" applyFont="1" applyBorder="1" applyProtection="1">
      <alignment vertical="center"/>
      <protection locked="0"/>
    </xf>
    <xf numFmtId="0" fontId="2" fillId="4" borderId="5" xfId="0" applyFont="1" applyFill="1" applyBorder="1">
      <alignment vertical="center"/>
    </xf>
    <xf numFmtId="0" fontId="2" fillId="4" borderId="6" xfId="0" applyFont="1" applyFill="1" applyBorder="1">
      <alignment vertical="center"/>
    </xf>
    <xf numFmtId="0" fontId="2" fillId="4" borderId="1" xfId="0" applyFont="1" applyFill="1" applyBorder="1">
      <alignment vertical="center"/>
    </xf>
    <xf numFmtId="0" fontId="2" fillId="4" borderId="2" xfId="0" applyFont="1" applyFill="1" applyBorder="1">
      <alignment vertical="center"/>
    </xf>
    <xf numFmtId="0" fontId="2" fillId="4" borderId="1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textRotation="255"/>
    </xf>
    <xf numFmtId="0" fontId="2" fillId="4" borderId="5" xfId="0" applyFont="1" applyFill="1" applyBorder="1" applyAlignment="1">
      <alignment horizontal="center" vertical="center" textRotation="255"/>
    </xf>
  </cellXfs>
  <cellStyles count="3">
    <cellStyle name="パーセント" xfId="2" builtinId="5"/>
    <cellStyle name="桁区切り" xfId="1" builtinId="6"/>
    <cellStyle name="標準" xfId="0" builtinId="0"/>
  </cellStyles>
  <dxfs count="16">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5050"/>
        </patternFill>
      </fill>
    </dxf>
    <dxf>
      <fill>
        <patternFill>
          <bgColor rgb="FF92D050"/>
        </patternFill>
      </fill>
    </dxf>
    <dxf>
      <fill>
        <patternFill>
          <bgColor theme="8" tint="0.39994506668294322"/>
        </patternFill>
      </fill>
    </dxf>
    <dxf>
      <fill>
        <patternFill>
          <bgColor theme="7" tint="0.39994506668294322"/>
        </patternFill>
      </fill>
    </dxf>
    <dxf>
      <fill>
        <patternFill>
          <bgColor rgb="FFCC66FF"/>
        </patternFill>
      </fill>
    </dxf>
    <dxf>
      <fill>
        <patternFill>
          <bgColor rgb="FFFFFF00"/>
        </patternFill>
      </fill>
    </dxf>
    <dxf>
      <fill>
        <patternFill>
          <bgColor rgb="FFFFFF00"/>
        </patternFill>
      </fill>
    </dxf>
  </dxfs>
  <tableStyles count="0" defaultTableStyle="TableStyleMedium2" defaultPivotStyle="PivotStyleLight16"/>
  <colors>
    <mruColors>
      <color rgb="FFCC66FF"/>
      <color rgb="FFCC00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2"/>
  <sheetViews>
    <sheetView tabSelected="1" workbookViewId="0">
      <selection activeCell="D4" sqref="D4"/>
    </sheetView>
  </sheetViews>
  <sheetFormatPr defaultRowHeight="21" customHeight="1" x14ac:dyDescent="0.15"/>
  <cols>
    <col min="1" max="1" width="2.85546875" style="1" customWidth="1"/>
    <col min="2" max="2" width="5.42578125" style="1" customWidth="1"/>
    <col min="3" max="3" width="19.28515625" style="1" customWidth="1"/>
    <col min="4" max="4" width="13" style="1" customWidth="1"/>
    <col min="5" max="5" width="2.85546875" style="1" customWidth="1"/>
    <col min="6" max="6" width="5.42578125" style="1" customWidth="1"/>
    <col min="7" max="7" width="19.28515625" style="1" customWidth="1"/>
    <col min="8" max="8" width="13" style="1" customWidth="1"/>
    <col min="9" max="9" width="2.85546875" style="1" customWidth="1"/>
    <col min="10" max="11" width="14.5703125" style="1" customWidth="1"/>
    <col min="12" max="12" width="9.140625" style="1"/>
    <col min="13" max="13" width="2.85546875" style="1" customWidth="1"/>
    <col min="14" max="14" width="9.140625" style="1"/>
    <col min="15" max="15" width="15.85546875" style="1" customWidth="1"/>
    <col min="16" max="16" width="11.140625" style="1" bestFit="1" customWidth="1"/>
    <col min="17" max="17" width="11.140625" style="1" customWidth="1"/>
    <col min="18" max="16384" width="9.140625" style="1"/>
  </cols>
  <sheetData>
    <row r="2" spans="2:17" ht="21" customHeight="1" thickBot="1" x14ac:dyDescent="0.2">
      <c r="B2" s="7" t="s">
        <v>42</v>
      </c>
      <c r="C2" s="7"/>
      <c r="F2" s="7" t="s">
        <v>13</v>
      </c>
      <c r="G2" s="7"/>
      <c r="J2" s="7" t="s">
        <v>14</v>
      </c>
      <c r="N2" s="7" t="s">
        <v>27</v>
      </c>
    </row>
    <row r="3" spans="2:17" ht="21" customHeight="1" thickBot="1" x14ac:dyDescent="0.2">
      <c r="B3" s="15" t="s">
        <v>17</v>
      </c>
      <c r="C3" s="16" t="s">
        <v>19</v>
      </c>
      <c r="D3" s="17" t="s">
        <v>36</v>
      </c>
      <c r="F3" s="15" t="s">
        <v>17</v>
      </c>
      <c r="G3" s="16" t="s">
        <v>19</v>
      </c>
      <c r="H3" s="17" t="s">
        <v>18</v>
      </c>
      <c r="J3" s="24" t="s">
        <v>15</v>
      </c>
      <c r="K3" s="25" t="s">
        <v>16</v>
      </c>
      <c r="L3" s="26" t="s">
        <v>20</v>
      </c>
      <c r="N3" s="73" t="s">
        <v>2</v>
      </c>
      <c r="O3" s="74"/>
      <c r="P3" s="66">
        <v>1</v>
      </c>
    </row>
    <row r="4" spans="2:17" ht="21" customHeight="1" thickBot="1" x14ac:dyDescent="0.2">
      <c r="B4" s="32">
        <v>1</v>
      </c>
      <c r="C4" s="33" t="s">
        <v>10</v>
      </c>
      <c r="D4" s="6">
        <f>$H$12</f>
        <v>60000</v>
      </c>
      <c r="F4" s="11">
        <v>1</v>
      </c>
      <c r="G4" s="8" t="s">
        <v>0</v>
      </c>
      <c r="H4" s="63">
        <v>1000</v>
      </c>
      <c r="J4" s="64" t="s">
        <v>22</v>
      </c>
      <c r="K4" s="65" t="s">
        <v>21</v>
      </c>
      <c r="L4" s="23">
        <f>INDEX(計算用!$C$3:$H$8,MATCH(トレクル計算機!$K$4,計算用!$C$3:$C$8,0),MATCH(トレクル計算機!$J$4,計算用!$C$3:$H$3,0))</f>
        <v>0.5</v>
      </c>
      <c r="N4" s="71" t="s">
        <v>4</v>
      </c>
      <c r="O4" s="72"/>
      <c r="P4" s="67">
        <v>1</v>
      </c>
    </row>
    <row r="5" spans="2:17" ht="21" customHeight="1" thickBot="1" x14ac:dyDescent="0.2">
      <c r="B5" s="12">
        <v>2</v>
      </c>
      <c r="C5" s="9" t="s">
        <v>37</v>
      </c>
      <c r="D5" s="60">
        <v>4</v>
      </c>
      <c r="F5" s="12">
        <v>2</v>
      </c>
      <c r="G5" s="9" t="s">
        <v>1</v>
      </c>
      <c r="H5" s="62">
        <v>2</v>
      </c>
    </row>
    <row r="6" spans="2:17" ht="21" customHeight="1" thickBot="1" x14ac:dyDescent="0.2">
      <c r="B6" s="12">
        <v>3</v>
      </c>
      <c r="C6" s="9" t="s">
        <v>38</v>
      </c>
      <c r="D6" s="61">
        <v>230</v>
      </c>
      <c r="F6" s="12">
        <v>3</v>
      </c>
      <c r="G6" s="9" t="s">
        <v>3</v>
      </c>
      <c r="H6" s="62">
        <v>2</v>
      </c>
      <c r="N6" s="24" t="s">
        <v>34</v>
      </c>
      <c r="O6" s="30" t="s">
        <v>28</v>
      </c>
      <c r="P6" s="31" t="s">
        <v>35</v>
      </c>
      <c r="Q6" s="26" t="s">
        <v>12</v>
      </c>
    </row>
    <row r="7" spans="2:17" ht="21" customHeight="1" x14ac:dyDescent="0.15">
      <c r="B7" s="12">
        <v>4</v>
      </c>
      <c r="C7" s="9" t="s">
        <v>39</v>
      </c>
      <c r="D7" s="60">
        <v>4</v>
      </c>
      <c r="F7" s="12">
        <v>4</v>
      </c>
      <c r="G7" s="9" t="s">
        <v>5</v>
      </c>
      <c r="H7" s="62">
        <v>1.5</v>
      </c>
      <c r="N7" s="27">
        <v>1</v>
      </c>
      <c r="O7" s="68" t="s">
        <v>29</v>
      </c>
      <c r="P7" s="28">
        <f>IF($O7="","",IF($O7="MISS",0,VLOOKUP(トレクル計算機!$O7,計算用!$J$3:$L$5,3,0)))</f>
        <v>0.3</v>
      </c>
      <c r="Q7" s="29">
        <v>1</v>
      </c>
    </row>
    <row r="8" spans="2:17" ht="21" customHeight="1" x14ac:dyDescent="0.15">
      <c r="B8" s="12">
        <v>5</v>
      </c>
      <c r="C8" s="9" t="s">
        <v>28</v>
      </c>
      <c r="D8" s="62" t="s">
        <v>29</v>
      </c>
      <c r="F8" s="12">
        <v>5</v>
      </c>
      <c r="G8" s="9" t="s">
        <v>6</v>
      </c>
      <c r="H8" s="62">
        <v>2</v>
      </c>
      <c r="N8" s="19">
        <v>2</v>
      </c>
      <c r="O8" s="69" t="s">
        <v>30</v>
      </c>
      <c r="P8" s="20">
        <f>IF($O8="","",IF($O8="MISS",0,VLOOKUP(トレクル計算機!$O8,計算用!$J$3:$L$5,3,0)))</f>
        <v>0.1</v>
      </c>
      <c r="Q8" s="3">
        <f>IF(O8="","",IF(O7="MISS",1,P7*$P$3*$P$4+Q7))</f>
        <v>1.3</v>
      </c>
    </row>
    <row r="9" spans="2:17" ht="21" customHeight="1" x14ac:dyDescent="0.15">
      <c r="B9" s="36">
        <v>6</v>
      </c>
      <c r="C9" s="37" t="s">
        <v>40</v>
      </c>
      <c r="D9" s="39">
        <f>トレクル計算機!$D$4*VLOOKUP($D$8,計算用!$J$3:$K$6,2,0)-$D$6</f>
        <v>59770</v>
      </c>
      <c r="F9" s="12">
        <v>6</v>
      </c>
      <c r="G9" s="9" t="s">
        <v>7</v>
      </c>
      <c r="H9" s="62">
        <v>2</v>
      </c>
      <c r="N9" s="19">
        <v>3</v>
      </c>
      <c r="O9" s="69" t="s">
        <v>30</v>
      </c>
      <c r="P9" s="20">
        <f>IF($O9="","",IF($O9="MISS",0,VLOOKUP(トレクル計算機!$O9,計算用!$J$3:$L$5,3,0)))</f>
        <v>0.1</v>
      </c>
      <c r="Q9" s="3">
        <f t="shared" ref="Q9:Q12" si="0">IF(O9="","",IF(O8="MISS",1,P8*$P$3*$P$4+Q8))</f>
        <v>1.4000000000000001</v>
      </c>
    </row>
    <row r="10" spans="2:17" ht="21" customHeight="1" thickBot="1" x14ac:dyDescent="0.2">
      <c r="B10" s="34">
        <v>7</v>
      </c>
      <c r="C10" s="35" t="s">
        <v>41</v>
      </c>
      <c r="D10" s="38">
        <f>(($D$4/$D$5)-$D$6)*$D$7+$D$9</f>
        <v>118850</v>
      </c>
      <c r="F10" s="12">
        <v>7</v>
      </c>
      <c r="G10" s="9" t="s">
        <v>8</v>
      </c>
      <c r="H10" s="62">
        <v>2.5</v>
      </c>
      <c r="N10" s="19">
        <v>4</v>
      </c>
      <c r="O10" s="69" t="s">
        <v>29</v>
      </c>
      <c r="P10" s="20">
        <f>IF($O10="","",IF($O10="MISS",0,VLOOKUP(トレクル計算機!$O10,計算用!$J$3:$L$5,3,0)))</f>
        <v>0.3</v>
      </c>
      <c r="Q10" s="3">
        <f t="shared" si="0"/>
        <v>1.5000000000000002</v>
      </c>
    </row>
    <row r="11" spans="2:17" ht="21" customHeight="1" x14ac:dyDescent="0.15">
      <c r="F11" s="12">
        <v>8</v>
      </c>
      <c r="G11" s="9" t="s">
        <v>11</v>
      </c>
      <c r="H11" s="3">
        <f>PRODUCT(H5:H10)</f>
        <v>60</v>
      </c>
      <c r="N11" s="19">
        <v>5</v>
      </c>
      <c r="O11" s="69" t="s">
        <v>29</v>
      </c>
      <c r="P11" s="20">
        <f>IF($O11="","",IF($O11="MISS",0,VLOOKUP(トレクル計算機!$O11,計算用!$J$3:$L$5,3,0)))</f>
        <v>0.3</v>
      </c>
      <c r="Q11" s="3">
        <f t="shared" si="0"/>
        <v>1.8000000000000003</v>
      </c>
    </row>
    <row r="12" spans="2:17" ht="21" customHeight="1" thickBot="1" x14ac:dyDescent="0.2">
      <c r="F12" s="13">
        <v>9</v>
      </c>
      <c r="G12" s="10" t="s">
        <v>9</v>
      </c>
      <c r="H12" s="5">
        <f>H4*H11</f>
        <v>60000</v>
      </c>
      <c r="N12" s="18">
        <v>6</v>
      </c>
      <c r="O12" s="70" t="s">
        <v>29</v>
      </c>
      <c r="P12" s="21">
        <f>IF($O12="","",IF($O12="MISS",0,VLOOKUP(トレクル計算機!$O12,計算用!$J$3:$L$5,3,0)))</f>
        <v>0.3</v>
      </c>
      <c r="Q12" s="22">
        <f t="shared" si="0"/>
        <v>2.1</v>
      </c>
    </row>
  </sheetData>
  <sheetProtection algorithmName="SHA-512" hashValue="yVH14Ho3Mf9V2g2J4CnhlcjfEXSNYqbRtiGHDuKOvI2ceQCzawKVabanLEmj++mCs0T1muccpFzvqXM1NKIISg==" saltValue="275Yga2L/px0yIBna8gg6w==" spinCount="100000" sheet="1" objects="1" scenarios="1"/>
  <mergeCells count="2">
    <mergeCell ref="N4:O4"/>
    <mergeCell ref="N3:O3"/>
  </mergeCells>
  <phoneticPr fontId="3"/>
  <conditionalFormatting sqref="H4:H10">
    <cfRule type="containsBlanks" dxfId="15" priority="14">
      <formula>LEN(TRIM(H4))=0</formula>
    </cfRule>
  </conditionalFormatting>
  <conditionalFormatting sqref="H4">
    <cfRule type="containsBlanks" dxfId="14" priority="13">
      <formula>LEN(TRIM(H4))=0</formula>
    </cfRule>
  </conditionalFormatting>
  <conditionalFormatting sqref="J4:K4">
    <cfRule type="cellIs" dxfId="13" priority="5" operator="equal">
      <formula>"知"</formula>
    </cfRule>
    <cfRule type="cellIs" dxfId="12" priority="6" operator="equal">
      <formula>"心"</formula>
    </cfRule>
    <cfRule type="cellIs" dxfId="11" priority="7" operator="equal">
      <formula>"速"</formula>
    </cfRule>
    <cfRule type="cellIs" dxfId="10" priority="8" operator="equal">
      <formula>"技"</formula>
    </cfRule>
    <cfRule type="cellIs" dxfId="9" priority="9" operator="equal">
      <formula>"力"</formula>
    </cfRule>
    <cfRule type="containsBlanks" dxfId="8" priority="12">
      <formula>LEN(TRIM(J4))=0</formula>
    </cfRule>
  </conditionalFormatting>
  <conditionalFormatting sqref="L4">
    <cfRule type="cellIs" dxfId="7" priority="10" operator="equal">
      <formula>2</formula>
    </cfRule>
    <cfRule type="cellIs" dxfId="6" priority="11" operator="equal">
      <formula>0.5</formula>
    </cfRule>
  </conditionalFormatting>
  <conditionalFormatting sqref="O7:O12">
    <cfRule type="containsBlanks" dxfId="5" priority="4">
      <formula>LEN(TRIM(O7))=0</formula>
    </cfRule>
  </conditionalFormatting>
  <conditionalFormatting sqref="P3:P4">
    <cfRule type="containsBlanks" dxfId="4" priority="3">
      <formula>LEN(TRIM(P3))=0</formula>
    </cfRule>
  </conditionalFormatting>
  <conditionalFormatting sqref="D4:D8">
    <cfRule type="containsBlanks" dxfId="3" priority="2">
      <formula>LEN(TRIM(D4))=0</formula>
    </cfRule>
  </conditionalFormatting>
  <conditionalFormatting sqref="D4">
    <cfRule type="containsBlanks" dxfId="2" priority="1">
      <formula>LEN(TRIM(D4))=0</formula>
    </cfRule>
  </conditionalFormatting>
  <dataValidations count="13">
    <dataValidation imeMode="off" allowBlank="1" showInputMessage="1" showErrorMessage="1" sqref="H11:H12"/>
    <dataValidation imeMode="off" allowBlank="1" showInputMessage="1" showErrorMessage="1" promptTitle="キャラの攻撃力" prompt="該当キャラのステータス上の攻撃力を入力してください。" sqref="H4"/>
    <dataValidation imeMode="off" allowBlank="1" showInputMessage="1" showErrorMessage="1" promptTitle="船長効果" prompt="船長効果の攻撃力に関係する倍率を入力してください。_x000a_※攻撃力に関係ない場合は「1」を入力してください。" sqref="H5"/>
    <dataValidation imeMode="off" allowBlank="1" showInputMessage="1" showErrorMessage="1" promptTitle="フレンド船長効果" prompt="フレンド船長効果の攻撃力に関係する倍率を入力してください。_x000a_※攻撃力に関係ない場合は「1」を入力してください。" sqref="H6"/>
    <dataValidation imeMode="off" allowBlank="1" showInputMessage="1" showErrorMessage="1" promptTitle="船効果" prompt="船効果の攻撃力に関係する倍率を入力してください。_x000a_※攻撃力に関係ない場合は「1」を入力してください。" sqref="H7"/>
    <dataValidation type="list" imeMode="off" allowBlank="1" showInputMessage="1" showErrorMessage="1" promptTitle="属性ボーナス" prompt="攻撃対象と該当キャラの属性相性が良い場合は「2」、悪い場合は「0.5」、それ以外は「1」を入力してください。_x000a_※相性の良し悪しがわからない場合は&quot;属性ボーナス計算機&quot;を活用してください。" sqref="H8">
      <formula1>"1,2,0.5"</formula1>
    </dataValidation>
    <dataValidation imeMode="off" allowBlank="1" showInputMessage="1" showErrorMessage="1" promptTitle="スロットボーナス" prompt="スロットがキャラの属性と同じ場合は「2」、キャラの苦手な属性の場合は「0.5」、それ以外は「1」を入力してください。_x000a_※コビーなどのスロット効果を大きくする必殺技の場合は上記の数字にその倍率をかけた数値を入力してください。" sqref="H9"/>
    <dataValidation imeMode="off" allowBlank="1" showInputMessage="1" showErrorMessage="1" promptTitle="チェインボーナス" prompt="チェインをつなげることで発生する攻撃倍率を入力してください。_x000a_※わからない場合は&quot;チェインボーナス計算機&quot;で計算した内容を入力してください。" sqref="H10"/>
    <dataValidation type="list" allowBlank="1" showInputMessage="1" showErrorMessage="1" promptTitle="船長効果" prompt="船長のチェイン効果を入力してください。_x000a_※通常は「1」、ドミノは「２」、レイリーは「4」になります。" sqref="P3">
      <formula1>"1,2,4"</formula1>
    </dataValidation>
    <dataValidation type="list" allowBlank="1" showInputMessage="1" showErrorMessage="1" promptTitle="フレンド船長効果" prompt="フレンド船長のチェイン効果を入力してください。_x000a_※通常は「1」、ドミノは「２」、レイリーは「4」になります。" sqref="P4">
      <formula1>"1,2,4"</formula1>
    </dataValidation>
    <dataValidation imeMode="off" allowBlank="1" showInputMessage="1" showErrorMessage="1" promptTitle="コンボ回数" prompt="該当キャラのステータス上のコンボ回数を入力してください。" sqref="D5"/>
    <dataValidation allowBlank="1" showInputMessage="1" showErrorMessage="1" promptTitle="敵の防御力" prompt="敵の防御力を入力してください。_x000a_※公式攻略サイトをご参照ください。" sqref="D6"/>
    <dataValidation imeMode="off" allowBlank="1" showInputMessage="1" showErrorMessage="1" promptTitle="攻撃回数" prompt="実際の攻撃回数を入力してください。_x000a_※攻撃タイミングが「Perfect」と「MISS」であればコンボ回数と同一になります。" sqref="D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promptTitle="該当キャラ属性" prompt="該当キャラの属性を入力してください。">
          <x14:formula1>
            <xm:f>計算用!$D$3:$H$3</xm:f>
          </x14:formula1>
          <xm:sqref>J4</xm:sqref>
        </x14:dataValidation>
        <x14:dataValidation type="list" allowBlank="1" showInputMessage="1" showErrorMessage="1" promptTitle="攻撃対象属性" prompt="攻撃対象（敵キャラ）の属性を入力してください。">
          <x14:formula1>
            <xm:f>計算用!$D$3:$H$3</xm:f>
          </x14:formula1>
          <xm:sqref>K4</xm:sqref>
        </x14:dataValidation>
        <x14:dataValidation type="list" allowBlank="1" showInputMessage="1" showErrorMessage="1" promptTitle="タイミング" prompt="一人目の攻撃タイミングを入力してください。">
          <x14:formula1>
            <xm:f>計算用!$J$3:$J$6</xm:f>
          </x14:formula1>
          <xm:sqref>O7</xm:sqref>
        </x14:dataValidation>
        <x14:dataValidation type="list" allowBlank="1" showInputMessage="1" showErrorMessage="1" promptTitle="タイミング" prompt="二人目の攻撃タイミングを入力してください。">
          <x14:formula1>
            <xm:f>計算用!$J$3:$J$6</xm:f>
          </x14:formula1>
          <xm:sqref>O8</xm:sqref>
        </x14:dataValidation>
        <x14:dataValidation type="list" allowBlank="1" showInputMessage="1" showErrorMessage="1" promptTitle="タイミング" prompt="三人目の攻撃タイミングを入力してください。">
          <x14:formula1>
            <xm:f>計算用!$J$3:$J$6</xm:f>
          </x14:formula1>
          <xm:sqref>O9</xm:sqref>
        </x14:dataValidation>
        <x14:dataValidation type="list" allowBlank="1" showInputMessage="1" showErrorMessage="1" promptTitle="タイミング" prompt="四人目の攻撃タイミングを入力してください。">
          <x14:formula1>
            <xm:f>計算用!$J$3:$J$6</xm:f>
          </x14:formula1>
          <xm:sqref>O10</xm:sqref>
        </x14:dataValidation>
        <x14:dataValidation type="list" allowBlank="1" showInputMessage="1" showErrorMessage="1" promptTitle="タイミング" prompt="五人目の攻撃タイミングを入力してください。">
          <x14:formula1>
            <xm:f>計算用!$J$3:$J$6</xm:f>
          </x14:formula1>
          <xm:sqref>O11</xm:sqref>
        </x14:dataValidation>
        <x14:dataValidation type="list" allowBlank="1" showInputMessage="1" showErrorMessage="1" promptTitle="タイミング" prompt="六人目の攻撃タイミングを入力してください。">
          <x14:formula1>
            <xm:f>計算用!$J$3:$J$6</xm:f>
          </x14:formula1>
          <xm:sqref>O12</xm:sqref>
        </x14:dataValidation>
        <x14:dataValidation type="list" allowBlank="1" showInputMessage="1" showErrorMessage="1" promptTitle="タイミング" prompt="該当キャラの攻撃タイミングを入力してください。">
          <x14:formula1>
            <xm:f>計算用!$J$3:$J$6</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
  <sheetViews>
    <sheetView workbookViewId="0">
      <selection activeCell="D4" sqref="D4"/>
    </sheetView>
  </sheetViews>
  <sheetFormatPr defaultRowHeight="21.75" customHeight="1" x14ac:dyDescent="0.15"/>
  <cols>
    <col min="1" max="1" width="4.140625" style="1" customWidth="1"/>
    <col min="2" max="8" width="7.28515625" style="1" customWidth="1"/>
    <col min="9" max="9" width="9.140625" style="1"/>
    <col min="10" max="10" width="11.140625" style="1" bestFit="1" customWidth="1"/>
    <col min="11" max="12" width="19.42578125" style="1" bestFit="1" customWidth="1"/>
    <col min="13" max="16384" width="9.140625" style="1"/>
  </cols>
  <sheetData>
    <row r="1" spans="2:12" ht="21.75" customHeight="1" thickBot="1" x14ac:dyDescent="0.2"/>
    <row r="2" spans="2:12" ht="21.75" customHeight="1" x14ac:dyDescent="0.15">
      <c r="B2" s="52"/>
      <c r="C2" s="50"/>
      <c r="D2" s="75" t="s">
        <v>15</v>
      </c>
      <c r="E2" s="75"/>
      <c r="F2" s="75"/>
      <c r="G2" s="75"/>
      <c r="H2" s="76"/>
      <c r="J2" s="14" t="s">
        <v>28</v>
      </c>
      <c r="K2" s="54" t="s">
        <v>40</v>
      </c>
      <c r="L2" s="55" t="s">
        <v>32</v>
      </c>
    </row>
    <row r="3" spans="2:12" ht="21.75" customHeight="1" x14ac:dyDescent="0.15">
      <c r="B3" s="51"/>
      <c r="C3" s="53"/>
      <c r="D3" s="40" t="s">
        <v>21</v>
      </c>
      <c r="E3" s="41" t="s">
        <v>23</v>
      </c>
      <c r="F3" s="42" t="s">
        <v>24</v>
      </c>
      <c r="G3" s="43" t="s">
        <v>25</v>
      </c>
      <c r="H3" s="44" t="s">
        <v>26</v>
      </c>
      <c r="J3" s="2" t="s">
        <v>29</v>
      </c>
      <c r="K3" s="56">
        <v>1</v>
      </c>
      <c r="L3" s="57">
        <v>0.3</v>
      </c>
    </row>
    <row r="4" spans="2:12" ht="21.75" customHeight="1" x14ac:dyDescent="0.15">
      <c r="B4" s="77" t="s">
        <v>16</v>
      </c>
      <c r="C4" s="40" t="s">
        <v>21</v>
      </c>
      <c r="D4" s="45">
        <v>1</v>
      </c>
      <c r="E4" s="45">
        <v>0.5</v>
      </c>
      <c r="F4" s="45">
        <v>2</v>
      </c>
      <c r="G4" s="45">
        <v>1</v>
      </c>
      <c r="H4" s="46">
        <v>1</v>
      </c>
      <c r="J4" s="2" t="s">
        <v>30</v>
      </c>
      <c r="K4" s="56">
        <v>0.7</v>
      </c>
      <c r="L4" s="57">
        <v>0.1</v>
      </c>
    </row>
    <row r="5" spans="2:12" ht="21.75" customHeight="1" x14ac:dyDescent="0.15">
      <c r="B5" s="77"/>
      <c r="C5" s="41" t="s">
        <v>23</v>
      </c>
      <c r="D5" s="45">
        <v>2</v>
      </c>
      <c r="E5" s="45">
        <v>1</v>
      </c>
      <c r="F5" s="45">
        <v>0.5</v>
      </c>
      <c r="G5" s="45">
        <v>1</v>
      </c>
      <c r="H5" s="46">
        <v>1</v>
      </c>
      <c r="J5" s="2" t="s">
        <v>31</v>
      </c>
      <c r="K5" s="56">
        <v>0.4</v>
      </c>
      <c r="L5" s="57">
        <v>0</v>
      </c>
    </row>
    <row r="6" spans="2:12" ht="21.75" customHeight="1" thickBot="1" x14ac:dyDescent="0.2">
      <c r="B6" s="77"/>
      <c r="C6" s="42" t="s">
        <v>24</v>
      </c>
      <c r="D6" s="45">
        <v>0.5</v>
      </c>
      <c r="E6" s="45">
        <v>2</v>
      </c>
      <c r="F6" s="45">
        <v>1</v>
      </c>
      <c r="G6" s="45">
        <v>1</v>
      </c>
      <c r="H6" s="46">
        <v>1</v>
      </c>
      <c r="J6" s="4" t="s">
        <v>43</v>
      </c>
      <c r="K6" s="58">
        <v>0</v>
      </c>
      <c r="L6" s="59" t="s">
        <v>33</v>
      </c>
    </row>
    <row r="7" spans="2:12" ht="21.75" customHeight="1" x14ac:dyDescent="0.15">
      <c r="B7" s="77"/>
      <c r="C7" s="43" t="s">
        <v>25</v>
      </c>
      <c r="D7" s="45">
        <v>1</v>
      </c>
      <c r="E7" s="45">
        <v>1</v>
      </c>
      <c r="F7" s="45">
        <v>1</v>
      </c>
      <c r="G7" s="45">
        <v>1</v>
      </c>
      <c r="H7" s="46">
        <v>2</v>
      </c>
    </row>
    <row r="8" spans="2:12" ht="21.75" customHeight="1" thickBot="1" x14ac:dyDescent="0.2">
      <c r="B8" s="78"/>
      <c r="C8" s="47" t="s">
        <v>26</v>
      </c>
      <c r="D8" s="48">
        <v>1</v>
      </c>
      <c r="E8" s="48">
        <v>1</v>
      </c>
      <c r="F8" s="48">
        <v>1</v>
      </c>
      <c r="G8" s="48">
        <v>2</v>
      </c>
      <c r="H8" s="49">
        <v>1</v>
      </c>
    </row>
  </sheetData>
  <sheetProtection password="CF57" sheet="1" objects="1" scenarios="1"/>
  <mergeCells count="2">
    <mergeCell ref="D2:H2"/>
    <mergeCell ref="B4:B8"/>
  </mergeCells>
  <phoneticPr fontId="3"/>
  <conditionalFormatting sqref="D4:H8">
    <cfRule type="cellIs" dxfId="1" priority="1" operator="equal">
      <formula>0.5</formula>
    </cfRule>
    <cfRule type="cellIs" dxfId="0" priority="2" operator="equal">
      <formula>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トレクル計算機</vt:lpstr>
      <vt:lpstr>計算用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森田貢士</cp:lastModifiedBy>
  <dcterms:created xsi:type="dcterms:W3CDTF">2015-06-21T07:42:31Z</dcterms:created>
  <dcterms:modified xsi:type="dcterms:W3CDTF">2016-10-08T07:44:23Z</dcterms:modified>
</cp:coreProperties>
</file>